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BS" sheetId="1" r:id="rId1"/>
    <sheet name="IS " sheetId="2" r:id="rId2"/>
    <sheet name="Equity" sheetId="3" r:id="rId3"/>
    <sheet name="CF" sheetId="4" r:id="rId4"/>
  </sheets>
  <definedNames>
    <definedName name="_xlnm.Print_Area" localSheetId="2">'Equity'!$A$1:$G$59</definedName>
    <definedName name="_xlnm.Print_Titles" localSheetId="3">'CF'!$1:$7</definedName>
  </definedNames>
  <calcPr fullCalcOnLoad="1"/>
</workbook>
</file>

<file path=xl/sharedStrings.xml><?xml version="1.0" encoding="utf-8"?>
<sst xmlns="http://schemas.openxmlformats.org/spreadsheetml/2006/main" count="178" uniqueCount="135">
  <si>
    <t>Condensed consolidated income statements</t>
  </si>
  <si>
    <t>RM'000</t>
  </si>
  <si>
    <t>Revenue</t>
  </si>
  <si>
    <t>Operating profit</t>
  </si>
  <si>
    <t>Profit before taxation</t>
  </si>
  <si>
    <t>Profit after taxation</t>
  </si>
  <si>
    <t>Net profit for the period</t>
  </si>
  <si>
    <t>Basic earnings per ordinary share (sen)</t>
  </si>
  <si>
    <t>Diluted earnings per ordinary share (sen)</t>
  </si>
  <si>
    <t>Net current assets</t>
  </si>
  <si>
    <t>Borrowings</t>
  </si>
  <si>
    <t>Trade and other payables</t>
  </si>
  <si>
    <t>Current liabilities</t>
  </si>
  <si>
    <t>Trade and other receivables</t>
  </si>
  <si>
    <t>Inventories</t>
  </si>
  <si>
    <t>Current assets</t>
  </si>
  <si>
    <t>Property, plant and equipment</t>
  </si>
  <si>
    <t>Financed by:</t>
  </si>
  <si>
    <t>Capital and reserves</t>
  </si>
  <si>
    <t>Share capital</t>
  </si>
  <si>
    <t>Minority shareholders' interests</t>
  </si>
  <si>
    <t>Long term and deferred liabilities</t>
  </si>
  <si>
    <t>Deferred taxation</t>
  </si>
  <si>
    <t>Retained profits</t>
  </si>
  <si>
    <t>Share premium</t>
  </si>
  <si>
    <t>Reserve on consolidation</t>
  </si>
  <si>
    <t>Other investment</t>
  </si>
  <si>
    <t>Cost of sales</t>
  </si>
  <si>
    <t>Gross Profit</t>
  </si>
  <si>
    <t>Distribution costs</t>
  </si>
  <si>
    <t>Administrative expenses</t>
  </si>
  <si>
    <t>Other operating income</t>
  </si>
  <si>
    <t>Investment income</t>
  </si>
  <si>
    <t>Shareholders' funds</t>
  </si>
  <si>
    <t>Other receivables</t>
  </si>
  <si>
    <t>Timber concession</t>
  </si>
  <si>
    <t>Interest expenses</t>
  </si>
  <si>
    <t xml:space="preserve">Minority interests </t>
  </si>
  <si>
    <t>Deposits, cash and bank balances</t>
  </si>
  <si>
    <t>Provision for taxation</t>
  </si>
  <si>
    <t>Provision for retirement benefits</t>
  </si>
  <si>
    <t>Other operating expenses</t>
  </si>
  <si>
    <t>Company No: 419232-K</t>
  </si>
  <si>
    <t xml:space="preserve">TA ANN HOLDINGS BERHAD </t>
  </si>
  <si>
    <t>(Incorporated in Malaysia)</t>
  </si>
  <si>
    <t>Tax expense</t>
  </si>
  <si>
    <t>Deferred tax assets</t>
  </si>
  <si>
    <t>Net tangible assets per share (RM)</t>
  </si>
  <si>
    <t>TA ANN HOLDINGS BERHAD</t>
  </si>
  <si>
    <t>Condensed consolidated statement of changes in equity</t>
  </si>
  <si>
    <t>Distributable</t>
  </si>
  <si>
    <t>Share</t>
  </si>
  <si>
    <t xml:space="preserve">Retained </t>
  </si>
  <si>
    <t>capital</t>
  </si>
  <si>
    <t>premium</t>
  </si>
  <si>
    <t>profits</t>
  </si>
  <si>
    <t>Total</t>
  </si>
  <si>
    <t>Condensed consolidated cash flow statement</t>
  </si>
  <si>
    <t>31 December 2001</t>
  </si>
  <si>
    <t>Cash flows from operating activities</t>
  </si>
  <si>
    <t xml:space="preserve">Profit before taxation </t>
  </si>
  <si>
    <t>Adjustments for:</t>
  </si>
  <si>
    <t>Amortisation of plantation development expenditure</t>
  </si>
  <si>
    <t>Depreciation</t>
  </si>
  <si>
    <t>Interest income</t>
  </si>
  <si>
    <t>Dividend income</t>
  </si>
  <si>
    <t>Operating profit before working capital changes</t>
  </si>
  <si>
    <t>(Increase)/Decrease in working capital:</t>
  </si>
  <si>
    <t>Cash generated from operations</t>
  </si>
  <si>
    <t>Interest paid</t>
  </si>
  <si>
    <t>Income tax paid</t>
  </si>
  <si>
    <t>Cash flows from investing activities</t>
  </si>
  <si>
    <t>Purchase of property, plant and equipment</t>
  </si>
  <si>
    <t>Proceeds from disposal of property, plant and equipment</t>
  </si>
  <si>
    <t>Plantation development expenditure incurred</t>
  </si>
  <si>
    <t>Interest received</t>
  </si>
  <si>
    <t>Dividends received</t>
  </si>
  <si>
    <t>Cash flows from financing activities</t>
  </si>
  <si>
    <t>Hire purchase interest paid</t>
  </si>
  <si>
    <t>Net cash generated from operating activities</t>
  </si>
  <si>
    <t>Net cash used in investing activities</t>
  </si>
  <si>
    <t>The notes set out on pages 5 to 10 form an integral part of, and, should be read in conjunction with, this interim financial report.</t>
  </si>
  <si>
    <t>At 1 January 2004</t>
  </si>
  <si>
    <t>Issuance of shares under ESOS</t>
  </si>
  <si>
    <t>Cash and cash equivalents at 1 January</t>
  </si>
  <si>
    <t>Amortisation of timber concession</t>
  </si>
  <si>
    <t>Retirement benefits</t>
  </si>
  <si>
    <t>Property, plant and equipment written off</t>
  </si>
  <si>
    <t>Gain on disposal of investment in an associate</t>
  </si>
  <si>
    <t>Bad debt written off</t>
  </si>
  <si>
    <t>Net cash used in financing activities</t>
  </si>
  <si>
    <t>Current Quarter</t>
  </si>
  <si>
    <t>Cumulative Quarter</t>
  </si>
  <si>
    <t>Current Year</t>
  </si>
  <si>
    <t>To date</t>
  </si>
  <si>
    <t>Preceding Year</t>
  </si>
  <si>
    <t xml:space="preserve">Corresponding </t>
  </si>
  <si>
    <t>Period</t>
  </si>
  <si>
    <t>Quarter Ended</t>
  </si>
  <si>
    <t>Amortisation of goodwill</t>
  </si>
  <si>
    <t>31 December 2004</t>
  </si>
  <si>
    <t>Investment property</t>
  </si>
  <si>
    <t>Treasury shares</t>
  </si>
  <si>
    <t>Goodwill on consolidation</t>
  </si>
  <si>
    <t>Investment in associates</t>
  </si>
  <si>
    <t>Deferred income</t>
  </si>
  <si>
    <t>At 1 January 2005</t>
  </si>
  <si>
    <t>Treasury</t>
  </si>
  <si>
    <t>Shares</t>
  </si>
  <si>
    <t>Non-Distributable</t>
  </si>
  <si>
    <t>Purchase of treasury shares</t>
  </si>
  <si>
    <t>Tax refunded</t>
  </si>
  <si>
    <t>Repurchase of own shares</t>
  </si>
  <si>
    <t>Gain on disposal of property, plant and equipment</t>
  </si>
  <si>
    <t>Net increase in cash and cash equivalents</t>
  </si>
  <si>
    <t>Proceeds from disposal of an associate</t>
  </si>
  <si>
    <t>Additions to land held for property development</t>
  </si>
  <si>
    <t xml:space="preserve">Repayments of hire purchase loans </t>
  </si>
  <si>
    <t>Condensed consolidated balance sheet at 30 June 2005</t>
  </si>
  <si>
    <t>30 June 2005</t>
  </si>
  <si>
    <t>For the period ended 30 June 2005</t>
  </si>
  <si>
    <t>30 June</t>
  </si>
  <si>
    <t>Share of profit of associates</t>
  </si>
  <si>
    <t>At 30 June 2004</t>
  </si>
  <si>
    <t>Dividend</t>
  </si>
  <si>
    <t>At 30 June 2005</t>
  </si>
  <si>
    <t>30 June 2004</t>
  </si>
  <si>
    <t>Cash and cash equivalents at 30 June</t>
  </si>
  <si>
    <t>Proceeds from issuance of shares under ESOS</t>
  </si>
  <si>
    <t>Dividend paid</t>
  </si>
  <si>
    <t>Realisation of reserve on consolidation</t>
  </si>
  <si>
    <t>Investment in an associate</t>
  </si>
  <si>
    <t>Net draw-down of and repayments of loans</t>
  </si>
  <si>
    <t>Land held for property development</t>
  </si>
  <si>
    <t>realised during the period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</si>
</sst>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"/>
    <numFmt numFmtId="173" formatCode="0.0000"/>
    <numFmt numFmtId="174" formatCode="0.00000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41" fontId="2" fillId="0" borderId="12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43" fontId="2" fillId="0" borderId="15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15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71" fontId="2" fillId="0" borderId="1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workbookViewId="0" topLeftCell="A1">
      <selection activeCell="G5" sqref="G5"/>
    </sheetView>
  </sheetViews>
  <sheetFormatPr defaultColWidth="9.140625" defaultRowHeight="12.75"/>
  <cols>
    <col min="1" max="1" width="2.8515625" style="4" customWidth="1"/>
    <col min="2" max="2" width="34.140625" style="2" customWidth="1"/>
    <col min="3" max="3" width="10.00390625" style="2" customWidth="1"/>
    <col min="4" max="4" width="3.00390625" style="2" customWidth="1"/>
    <col min="5" max="5" width="15.421875" style="2" customWidth="1"/>
    <col min="6" max="6" width="7.140625" style="2" customWidth="1"/>
    <col min="7" max="7" width="13.7109375" style="2" customWidth="1"/>
    <col min="8" max="16384" width="9.140625" style="2" customWidth="1"/>
  </cols>
  <sheetData>
    <row r="2" ht="12.75">
      <c r="A2" s="1" t="s">
        <v>42</v>
      </c>
    </row>
    <row r="4" ht="12.75">
      <c r="A4" s="1" t="s">
        <v>43</v>
      </c>
    </row>
    <row r="5" s="3" customFormat="1" ht="12.75">
      <c r="A5" s="1" t="s">
        <v>44</v>
      </c>
    </row>
    <row r="7" ht="12.75">
      <c r="A7" s="1" t="s">
        <v>118</v>
      </c>
    </row>
    <row r="8" spans="1:8" ht="5.25" customHeight="1">
      <c r="A8" s="5"/>
      <c r="B8" s="6"/>
      <c r="C8" s="6"/>
      <c r="D8" s="6"/>
      <c r="E8" s="6"/>
      <c r="F8" s="6"/>
      <c r="G8" s="6"/>
      <c r="H8" s="7"/>
    </row>
    <row r="9" spans="5:7" ht="12.75">
      <c r="E9" s="58" t="s">
        <v>119</v>
      </c>
      <c r="F9" s="8"/>
      <c r="G9" s="58" t="s">
        <v>100</v>
      </c>
    </row>
    <row r="10" spans="1:7" ht="13.5" thickBot="1">
      <c r="A10" s="9"/>
      <c r="B10" s="10"/>
      <c r="C10" s="11"/>
      <c r="D10" s="10"/>
      <c r="E10" s="12" t="s">
        <v>1</v>
      </c>
      <c r="F10" s="12"/>
      <c r="G10" s="12" t="s">
        <v>1</v>
      </c>
    </row>
    <row r="11" ht="15" customHeight="1">
      <c r="G11" s="13"/>
    </row>
    <row r="12" spans="1:7" ht="12.75">
      <c r="A12" s="1" t="s">
        <v>16</v>
      </c>
      <c r="B12" s="3"/>
      <c r="C12" s="13"/>
      <c r="D12" s="3"/>
      <c r="E12" s="14">
        <f>229363+111872</f>
        <v>341235</v>
      </c>
      <c r="F12" s="14"/>
      <c r="G12" s="14">
        <v>325494</v>
      </c>
    </row>
    <row r="13" spans="1:7" ht="12.75">
      <c r="A13" s="1" t="s">
        <v>133</v>
      </c>
      <c r="B13" s="3"/>
      <c r="C13" s="13"/>
      <c r="D13" s="3"/>
      <c r="E13" s="14">
        <v>3289</v>
      </c>
      <c r="F13" s="14"/>
      <c r="G13" s="14">
        <v>3225</v>
      </c>
    </row>
    <row r="14" spans="1:7" ht="12.75">
      <c r="A14" s="1" t="s">
        <v>101</v>
      </c>
      <c r="B14" s="3"/>
      <c r="C14" s="3"/>
      <c r="D14" s="3"/>
      <c r="E14" s="14">
        <v>13838</v>
      </c>
      <c r="F14" s="14"/>
      <c r="G14" s="14">
        <v>13838</v>
      </c>
    </row>
    <row r="15" spans="1:7" ht="12.75">
      <c r="A15" s="1" t="s">
        <v>104</v>
      </c>
      <c r="B15" s="3"/>
      <c r="C15" s="3"/>
      <c r="D15" s="3"/>
      <c r="E15" s="14">
        <v>858</v>
      </c>
      <c r="F15" s="14"/>
      <c r="G15" s="14">
        <v>449</v>
      </c>
    </row>
    <row r="16" spans="1:7" ht="12.75">
      <c r="A16" s="15" t="s">
        <v>26</v>
      </c>
      <c r="B16" s="16"/>
      <c r="C16" s="16"/>
      <c r="D16" s="16"/>
      <c r="E16" s="17">
        <v>3117</v>
      </c>
      <c r="F16" s="17"/>
      <c r="G16" s="17">
        <v>3117</v>
      </c>
    </row>
    <row r="17" spans="1:7" ht="12.75">
      <c r="A17" s="15" t="s">
        <v>34</v>
      </c>
      <c r="B17" s="16"/>
      <c r="C17" s="16"/>
      <c r="D17" s="16"/>
      <c r="E17" s="17">
        <v>20763</v>
      </c>
      <c r="F17" s="17"/>
      <c r="G17" s="17">
        <v>18940</v>
      </c>
    </row>
    <row r="18" spans="1:7" ht="12.75">
      <c r="A18" s="15" t="s">
        <v>46</v>
      </c>
      <c r="B18" s="16"/>
      <c r="C18" s="16"/>
      <c r="D18" s="16"/>
      <c r="E18" s="17">
        <v>1524</v>
      </c>
      <c r="F18" s="17"/>
      <c r="G18" s="17">
        <v>2174</v>
      </c>
    </row>
    <row r="19" spans="1:7" ht="12.75">
      <c r="A19" s="15" t="s">
        <v>35</v>
      </c>
      <c r="B19" s="16"/>
      <c r="C19" s="16"/>
      <c r="D19" s="16"/>
      <c r="E19" s="17">
        <v>71300</v>
      </c>
      <c r="F19" s="17"/>
      <c r="G19" s="17">
        <v>74400</v>
      </c>
    </row>
    <row r="20" spans="1:7" ht="12.75">
      <c r="A20" s="19" t="s">
        <v>103</v>
      </c>
      <c r="B20" s="6"/>
      <c r="C20" s="6"/>
      <c r="D20" s="6"/>
      <c r="E20" s="61">
        <v>1862</v>
      </c>
      <c r="F20" s="6"/>
      <c r="G20" s="61">
        <v>2291</v>
      </c>
    </row>
    <row r="21" spans="5:7" ht="21.75" customHeight="1">
      <c r="E21" s="14">
        <f>SUM(E12:E20)</f>
        <v>457786</v>
      </c>
      <c r="F21" s="14"/>
      <c r="G21" s="14">
        <f>SUM(G12:G20)</f>
        <v>443928</v>
      </c>
    </row>
    <row r="22" spans="5:7" ht="12.75">
      <c r="E22" s="14"/>
      <c r="F22" s="14"/>
      <c r="G22" s="14"/>
    </row>
    <row r="23" spans="1:7" ht="12.75">
      <c r="A23" s="1" t="s">
        <v>15</v>
      </c>
      <c r="E23" s="21"/>
      <c r="F23" s="22"/>
      <c r="G23" s="23"/>
    </row>
    <row r="24" spans="2:7" ht="12.75">
      <c r="B24" s="2" t="s">
        <v>14</v>
      </c>
      <c r="E24" s="24">
        <v>42691</v>
      </c>
      <c r="F24" s="22"/>
      <c r="G24" s="22">
        <v>40613</v>
      </c>
    </row>
    <row r="25" spans="2:7" ht="12.75">
      <c r="B25" s="2" t="s">
        <v>13</v>
      </c>
      <c r="E25" s="24">
        <f>26681+15102+733</f>
        <v>42516</v>
      </c>
      <c r="F25" s="22"/>
      <c r="G25" s="22">
        <f>33542+1220</f>
        <v>34762</v>
      </c>
    </row>
    <row r="26" spans="1:7" ht="12.75">
      <c r="A26" s="5"/>
      <c r="B26" s="6" t="s">
        <v>38</v>
      </c>
      <c r="C26" s="6"/>
      <c r="D26" s="6"/>
      <c r="E26" s="25">
        <f>98845+38524</f>
        <v>137369</v>
      </c>
      <c r="F26" s="22"/>
      <c r="G26" s="26">
        <v>128004</v>
      </c>
    </row>
    <row r="27" spans="1:7" ht="21.75" customHeight="1">
      <c r="A27" s="27"/>
      <c r="B27" s="28"/>
      <c r="C27" s="28"/>
      <c r="D27" s="28"/>
      <c r="E27" s="29">
        <f>+E24+E25+E26</f>
        <v>222576</v>
      </c>
      <c r="F27" s="30"/>
      <c r="G27" s="30">
        <f>+G24+G25+G26</f>
        <v>203379</v>
      </c>
    </row>
    <row r="28" spans="5:7" ht="12.75">
      <c r="E28" s="24"/>
      <c r="F28" s="22"/>
      <c r="G28" s="22"/>
    </row>
    <row r="29" spans="1:7" ht="12.75">
      <c r="A29" s="1" t="s">
        <v>12</v>
      </c>
      <c r="E29" s="24"/>
      <c r="F29" s="22"/>
      <c r="G29" s="22"/>
    </row>
    <row r="30" spans="2:7" ht="12.75">
      <c r="B30" s="2" t="s">
        <v>11</v>
      </c>
      <c r="E30" s="24">
        <f>51642+13041+21</f>
        <v>64704</v>
      </c>
      <c r="F30" s="22"/>
      <c r="G30" s="22">
        <v>51470</v>
      </c>
    </row>
    <row r="31" spans="2:7" ht="12.75">
      <c r="B31" s="2" t="s">
        <v>10</v>
      </c>
      <c r="E31" s="24">
        <f>28289+3722+6719+9124</f>
        <v>47854</v>
      </c>
      <c r="F31" s="22"/>
      <c r="G31" s="22">
        <v>52018</v>
      </c>
    </row>
    <row r="32" spans="1:7" ht="12.75">
      <c r="A32" s="5"/>
      <c r="B32" s="6" t="s">
        <v>39</v>
      </c>
      <c r="C32" s="6"/>
      <c r="D32" s="6"/>
      <c r="E32" s="25">
        <v>5428</v>
      </c>
      <c r="F32" s="22"/>
      <c r="G32" s="26">
        <v>4605</v>
      </c>
    </row>
    <row r="33" spans="5:7" ht="21.75" customHeight="1">
      <c r="E33" s="29">
        <f>SUM(E30:E32)</f>
        <v>117986</v>
      </c>
      <c r="F33" s="30"/>
      <c r="G33" s="30">
        <f>SUM(G30:G32)</f>
        <v>108093</v>
      </c>
    </row>
    <row r="34" spans="5:7" ht="12.75">
      <c r="E34" s="14"/>
      <c r="F34" s="14"/>
      <c r="G34" s="14"/>
    </row>
    <row r="35" spans="1:7" ht="12.75">
      <c r="A35" s="18" t="s">
        <v>9</v>
      </c>
      <c r="B35" s="6"/>
      <c r="C35" s="6"/>
      <c r="D35" s="6"/>
      <c r="E35" s="20">
        <f>+E27-E33</f>
        <v>104590</v>
      </c>
      <c r="F35" s="20"/>
      <c r="G35" s="20">
        <f>+G27-G33</f>
        <v>95286</v>
      </c>
    </row>
    <row r="36" spans="5:7" ht="12.75">
      <c r="E36" s="14"/>
      <c r="F36" s="14"/>
      <c r="G36" s="14"/>
    </row>
    <row r="37" spans="1:7" ht="13.5" thickBot="1">
      <c r="A37" s="9"/>
      <c r="B37" s="10"/>
      <c r="C37" s="10"/>
      <c r="D37" s="10"/>
      <c r="E37" s="31">
        <f>+E21+E35</f>
        <v>562376</v>
      </c>
      <c r="F37" s="31"/>
      <c r="G37" s="31">
        <f>+G21+G35</f>
        <v>539214</v>
      </c>
    </row>
    <row r="39" ht="12.75">
      <c r="A39" s="1" t="s">
        <v>17</v>
      </c>
    </row>
    <row r="40" ht="7.5" customHeight="1">
      <c r="A40" s="1"/>
    </row>
    <row r="41" ht="12.75">
      <c r="A41" s="1" t="s">
        <v>18</v>
      </c>
    </row>
    <row r="42" ht="6.75" customHeight="1">
      <c r="A42" s="1"/>
    </row>
    <row r="43" spans="2:7" ht="12.75">
      <c r="B43" s="2" t="s">
        <v>19</v>
      </c>
      <c r="E43" s="14">
        <v>174286</v>
      </c>
      <c r="F43" s="14"/>
      <c r="G43" s="14">
        <v>173648</v>
      </c>
    </row>
    <row r="44" spans="2:7" ht="12.75">
      <c r="B44" s="2" t="s">
        <v>102</v>
      </c>
      <c r="E44" s="14">
        <v>-3240</v>
      </c>
      <c r="F44" s="14"/>
      <c r="G44" s="14">
        <v>0</v>
      </c>
    </row>
    <row r="45" spans="2:7" ht="12.75">
      <c r="B45" s="2" t="s">
        <v>24</v>
      </c>
      <c r="E45" s="14">
        <v>66359</v>
      </c>
      <c r="F45" s="14"/>
      <c r="G45" s="14">
        <v>64972</v>
      </c>
    </row>
    <row r="46" spans="1:7" ht="12.75">
      <c r="A46" s="5"/>
      <c r="B46" s="6" t="s">
        <v>23</v>
      </c>
      <c r="C46" s="6"/>
      <c r="D46" s="6"/>
      <c r="E46" s="20">
        <v>280363</v>
      </c>
      <c r="F46" s="20"/>
      <c r="G46" s="20">
        <v>255496</v>
      </c>
    </row>
    <row r="47" spans="1:7" ht="21.75" customHeight="1">
      <c r="A47" s="1" t="s">
        <v>33</v>
      </c>
      <c r="E47" s="14">
        <f>SUM(E43:E46)</f>
        <v>517768</v>
      </c>
      <c r="F47" s="14"/>
      <c r="G47" s="14">
        <f>SUM(G43:G46)</f>
        <v>494116</v>
      </c>
    </row>
    <row r="48" spans="5:7" ht="12.75">
      <c r="E48" s="14"/>
      <c r="F48" s="14"/>
      <c r="G48" s="14"/>
    </row>
    <row r="49" spans="1:7" ht="12.75">
      <c r="A49" s="3" t="s">
        <v>25</v>
      </c>
      <c r="E49" s="14">
        <v>1462</v>
      </c>
      <c r="F49" s="14"/>
      <c r="G49" s="14">
        <v>2924</v>
      </c>
    </row>
    <row r="50" spans="5:7" ht="12.75">
      <c r="E50" s="14"/>
      <c r="F50" s="14"/>
      <c r="G50" s="14"/>
    </row>
    <row r="51" spans="1:7" ht="12.75">
      <c r="A51" s="1" t="s">
        <v>20</v>
      </c>
      <c r="E51" s="14">
        <v>2530</v>
      </c>
      <c r="F51" s="14"/>
      <c r="G51" s="14">
        <v>2382</v>
      </c>
    </row>
    <row r="52" spans="5:7" ht="12.75">
      <c r="E52" s="14"/>
      <c r="F52" s="14"/>
      <c r="G52" s="14"/>
    </row>
    <row r="53" spans="1:7" ht="12.75">
      <c r="A53" s="1" t="s">
        <v>21</v>
      </c>
      <c r="E53" s="14"/>
      <c r="F53" s="14"/>
      <c r="G53" s="14"/>
    </row>
    <row r="54" spans="1:7" ht="12.75">
      <c r="A54" s="1"/>
      <c r="E54" s="20"/>
      <c r="F54" s="14"/>
      <c r="G54" s="20"/>
    </row>
    <row r="55" spans="2:7" ht="12.75">
      <c r="B55" s="2" t="s">
        <v>22</v>
      </c>
      <c r="E55" s="22">
        <v>26517</v>
      </c>
      <c r="F55" s="17"/>
      <c r="G55" s="22">
        <v>26554</v>
      </c>
    </row>
    <row r="56" spans="2:7" ht="12.75">
      <c r="B56" s="2" t="s">
        <v>105</v>
      </c>
      <c r="E56" s="22">
        <v>262</v>
      </c>
      <c r="F56" s="17"/>
      <c r="G56" s="22">
        <v>262</v>
      </c>
    </row>
    <row r="57" spans="2:7" ht="12.75">
      <c r="B57" s="2" t="s">
        <v>10</v>
      </c>
      <c r="E57" s="22">
        <f>1069+10332</f>
        <v>11401</v>
      </c>
      <c r="F57" s="17"/>
      <c r="G57" s="22">
        <v>11133</v>
      </c>
    </row>
    <row r="58" spans="2:7" ht="12.75">
      <c r="B58" s="2" t="s">
        <v>40</v>
      </c>
      <c r="E58" s="22">
        <v>2436</v>
      </c>
      <c r="F58" s="17"/>
      <c r="G58" s="22">
        <v>1843</v>
      </c>
    </row>
    <row r="59" spans="1:7" ht="21.75" customHeight="1">
      <c r="A59" s="27"/>
      <c r="B59" s="28"/>
      <c r="C59" s="28"/>
      <c r="D59" s="28"/>
      <c r="E59" s="30">
        <f>SUM(E55:E58)</f>
        <v>40616</v>
      </c>
      <c r="F59" s="32"/>
      <c r="G59" s="30">
        <f>SUM(G55:G58)</f>
        <v>39792</v>
      </c>
    </row>
    <row r="60" spans="1:7" ht="21.75" customHeight="1" thickBot="1">
      <c r="A60" s="33"/>
      <c r="B60" s="34"/>
      <c r="C60" s="34"/>
      <c r="D60" s="34"/>
      <c r="E60" s="35">
        <f>+E47+E51+E59+E49</f>
        <v>562376</v>
      </c>
      <c r="F60" s="35"/>
      <c r="G60" s="35">
        <f>+G47+G51+G59+G49</f>
        <v>539214</v>
      </c>
    </row>
    <row r="61" ht="8.25" customHeight="1"/>
    <row r="62" spans="1:7" ht="17.25" customHeight="1">
      <c r="A62" s="1" t="s">
        <v>47</v>
      </c>
      <c r="E62" s="45">
        <v>2.57</v>
      </c>
      <c r="G62" s="49">
        <v>2.42</v>
      </c>
    </row>
    <row r="63" ht="8.25" customHeight="1"/>
    <row r="64" ht="12.75" customHeight="1"/>
    <row r="65" spans="1:7" ht="26.25" customHeight="1">
      <c r="A65" s="63" t="s">
        <v>81</v>
      </c>
      <c r="B65" s="64"/>
      <c r="C65" s="64"/>
      <c r="D65" s="64"/>
      <c r="E65" s="64"/>
      <c r="F65" s="64"/>
      <c r="G65" s="64"/>
    </row>
    <row r="66" ht="9.75" customHeight="1"/>
  </sheetData>
  <mergeCells count="1">
    <mergeCell ref="A65:G65"/>
  </mergeCells>
  <printOptions horizontalCentered="1" verticalCentered="1"/>
  <pageMargins left="0.75" right="0.75" top="0.15" bottom="0" header="0.15" footer="0"/>
  <pageSetup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50">
      <selection activeCell="B54" sqref="B54"/>
    </sheetView>
  </sheetViews>
  <sheetFormatPr defaultColWidth="9.140625" defaultRowHeight="12.75"/>
  <cols>
    <col min="1" max="1" width="1.8515625" style="4" customWidth="1"/>
    <col min="2" max="2" width="31.57421875" style="4" customWidth="1"/>
    <col min="3" max="3" width="13.7109375" style="2" customWidth="1"/>
    <col min="4" max="4" width="14.8515625" style="2" customWidth="1"/>
    <col min="5" max="6" width="13.7109375" style="2" customWidth="1"/>
    <col min="7" max="16384" width="9.140625" style="2" customWidth="1"/>
  </cols>
  <sheetData>
    <row r="2" spans="1:2" ht="12.75">
      <c r="A2" s="1" t="s">
        <v>42</v>
      </c>
      <c r="B2" s="2"/>
    </row>
    <row r="4" ht="12.75">
      <c r="A4" s="1" t="s">
        <v>43</v>
      </c>
    </row>
    <row r="5" s="3" customFormat="1" ht="12.75">
      <c r="A5" s="1" t="s">
        <v>44</v>
      </c>
    </row>
    <row r="6" s="3" customFormat="1" ht="12.75">
      <c r="A6" s="1"/>
    </row>
    <row r="7" spans="1:2" s="37" customFormat="1" ht="19.5" customHeight="1">
      <c r="A7" s="36" t="s">
        <v>0</v>
      </c>
      <c r="B7" s="36"/>
    </row>
    <row r="8" ht="12.75">
      <c r="A8" s="1" t="s">
        <v>120</v>
      </c>
    </row>
    <row r="10" spans="1:6" s="3" customFormat="1" ht="12.75">
      <c r="A10" s="38"/>
      <c r="B10" s="38"/>
      <c r="C10" s="65" t="s">
        <v>91</v>
      </c>
      <c r="D10" s="65"/>
      <c r="E10" s="65" t="s">
        <v>92</v>
      </c>
      <c r="F10" s="65"/>
    </row>
    <row r="11" spans="1:6" s="3" customFormat="1" ht="12.75">
      <c r="A11" s="15"/>
      <c r="B11" s="15"/>
      <c r="C11" s="59"/>
      <c r="D11" s="59"/>
      <c r="E11" s="59"/>
      <c r="F11" s="59"/>
    </row>
    <row r="12" spans="1:4" s="3" customFormat="1" ht="12.75">
      <c r="A12" s="15"/>
      <c r="B12" s="15"/>
      <c r="D12" s="59" t="s">
        <v>95</v>
      </c>
    </row>
    <row r="13" spans="1:6" s="3" customFormat="1" ht="12.75">
      <c r="A13" s="15"/>
      <c r="B13" s="15"/>
      <c r="C13" s="59" t="s">
        <v>93</v>
      </c>
      <c r="D13" s="59" t="s">
        <v>96</v>
      </c>
      <c r="F13" s="59" t="s">
        <v>95</v>
      </c>
    </row>
    <row r="14" spans="1:6" s="3" customFormat="1" ht="12.75">
      <c r="A14" s="15"/>
      <c r="B14" s="15"/>
      <c r="C14" s="59" t="s">
        <v>98</v>
      </c>
      <c r="D14" s="59" t="s">
        <v>98</v>
      </c>
      <c r="E14" s="59" t="s">
        <v>93</v>
      </c>
      <c r="F14" s="59" t="s">
        <v>96</v>
      </c>
    </row>
    <row r="15" spans="1:6" s="3" customFormat="1" ht="12.75">
      <c r="A15" s="15"/>
      <c r="B15" s="15"/>
      <c r="C15" s="60" t="s">
        <v>121</v>
      </c>
      <c r="D15" s="60" t="s">
        <v>121</v>
      </c>
      <c r="E15" s="59" t="s">
        <v>94</v>
      </c>
      <c r="F15" s="59" t="s">
        <v>97</v>
      </c>
    </row>
    <row r="16" spans="1:6" s="3" customFormat="1" ht="12.75">
      <c r="A16" s="15"/>
      <c r="B16" s="15"/>
      <c r="C16" s="16">
        <v>2005</v>
      </c>
      <c r="D16" s="16">
        <v>2004</v>
      </c>
      <c r="E16" s="16">
        <v>2005</v>
      </c>
      <c r="F16" s="16">
        <v>2004</v>
      </c>
    </row>
    <row r="17" spans="1:6" s="3" customFormat="1" ht="12.75">
      <c r="A17" s="18"/>
      <c r="B17" s="18"/>
      <c r="C17" s="39" t="s">
        <v>1</v>
      </c>
      <c r="D17" s="39" t="s">
        <v>1</v>
      </c>
      <c r="E17" s="39" t="s">
        <v>1</v>
      </c>
      <c r="F17" s="39" t="s">
        <v>1</v>
      </c>
    </row>
    <row r="18" ht="15.75" customHeight="1">
      <c r="F18" s="13"/>
    </row>
    <row r="19" spans="1:6" s="3" customFormat="1" ht="19.5" customHeight="1">
      <c r="A19" s="15" t="s">
        <v>2</v>
      </c>
      <c r="B19" s="15"/>
      <c r="C19" s="17">
        <v>142679</v>
      </c>
      <c r="D19" s="17">
        <v>124076</v>
      </c>
      <c r="E19" s="17">
        <v>274910</v>
      </c>
      <c r="F19" s="17">
        <v>239324</v>
      </c>
    </row>
    <row r="20" spans="1:6" s="3" customFormat="1" ht="19.5" customHeight="1">
      <c r="A20" s="5" t="s">
        <v>27</v>
      </c>
      <c r="B20" s="5"/>
      <c r="C20" s="20">
        <v>-102694</v>
      </c>
      <c r="D20" s="20">
        <v>-76880</v>
      </c>
      <c r="E20" s="20">
        <f>-190687-3100</f>
        <v>-193787</v>
      </c>
      <c r="F20" s="20">
        <v>-157835</v>
      </c>
    </row>
    <row r="21" spans="1:6" ht="19.5" customHeight="1">
      <c r="A21" s="1" t="s">
        <v>28</v>
      </c>
      <c r="B21" s="1"/>
      <c r="C21" s="14">
        <f>+C19+C20</f>
        <v>39985</v>
      </c>
      <c r="D21" s="14">
        <f>+D19+D20</f>
        <v>47196</v>
      </c>
      <c r="E21" s="14">
        <f>+E19+E20</f>
        <v>81123</v>
      </c>
      <c r="F21" s="14">
        <f>+F19+F20</f>
        <v>81489</v>
      </c>
    </row>
    <row r="22" spans="1:6" ht="19.5" customHeight="1">
      <c r="A22" s="40" t="s">
        <v>31</v>
      </c>
      <c r="B22" s="40"/>
      <c r="C22" s="17">
        <v>1088</v>
      </c>
      <c r="D22" s="17">
        <v>1020</v>
      </c>
      <c r="E22" s="17">
        <v>2263</v>
      </c>
      <c r="F22" s="17">
        <v>2475</v>
      </c>
    </row>
    <row r="23" spans="1:6" ht="19.5" customHeight="1">
      <c r="A23" s="4" t="s">
        <v>29</v>
      </c>
      <c r="C23" s="14">
        <v>-10036</v>
      </c>
      <c r="D23" s="14">
        <v>-6256</v>
      </c>
      <c r="E23" s="17">
        <v>-19593</v>
      </c>
      <c r="F23" s="17">
        <v>-11811</v>
      </c>
    </row>
    <row r="24" spans="1:6" ht="19.5" customHeight="1">
      <c r="A24" s="40" t="s">
        <v>30</v>
      </c>
      <c r="B24" s="40"/>
      <c r="C24" s="17">
        <v>-6076</v>
      </c>
      <c r="D24" s="17">
        <v>-5307</v>
      </c>
      <c r="E24" s="17">
        <v>-10827</v>
      </c>
      <c r="F24" s="17">
        <v>-9671</v>
      </c>
    </row>
    <row r="25" spans="1:6" ht="19.5" customHeight="1">
      <c r="A25" s="5" t="s">
        <v>41</v>
      </c>
      <c r="B25" s="5"/>
      <c r="C25" s="20">
        <v>-120</v>
      </c>
      <c r="D25" s="20">
        <v>-231</v>
      </c>
      <c r="E25" s="20">
        <v>-366</v>
      </c>
      <c r="F25" s="20">
        <v>-635</v>
      </c>
    </row>
    <row r="26" spans="1:6" s="3" customFormat="1" ht="19.5" customHeight="1">
      <c r="A26" s="1" t="s">
        <v>3</v>
      </c>
      <c r="B26" s="1"/>
      <c r="C26" s="14">
        <f>SUM(C21:C25)</f>
        <v>24841</v>
      </c>
      <c r="D26" s="14">
        <f>SUM(D21:D25)</f>
        <v>36422</v>
      </c>
      <c r="E26" s="14">
        <f>SUM(E21:E25)</f>
        <v>52600</v>
      </c>
      <c r="F26" s="14">
        <f>SUM(F21:F25)</f>
        <v>61847</v>
      </c>
    </row>
    <row r="27" spans="1:6" ht="19.5" customHeight="1">
      <c r="A27" s="4" t="s">
        <v>32</v>
      </c>
      <c r="C27" s="14">
        <v>721</v>
      </c>
      <c r="D27" s="14">
        <v>606</v>
      </c>
      <c r="E27" s="17">
        <f>1351+108</f>
        <v>1459</v>
      </c>
      <c r="F27" s="17">
        <v>1123</v>
      </c>
    </row>
    <row r="28" spans="1:6" ht="19.5" customHeight="1">
      <c r="A28" s="40" t="s">
        <v>36</v>
      </c>
      <c r="B28" s="40"/>
      <c r="C28" s="17">
        <v>-380</v>
      </c>
      <c r="D28" s="17">
        <v>-416</v>
      </c>
      <c r="E28" s="17">
        <v>-856</v>
      </c>
      <c r="F28" s="17">
        <v>-915</v>
      </c>
    </row>
    <row r="29" spans="1:6" ht="19.5" customHeight="1">
      <c r="A29" s="40" t="s">
        <v>122</v>
      </c>
      <c r="B29" s="40"/>
      <c r="C29" s="17">
        <v>51</v>
      </c>
      <c r="D29" s="17">
        <v>0</v>
      </c>
      <c r="E29" s="17">
        <v>369</v>
      </c>
      <c r="F29" s="17">
        <v>0</v>
      </c>
    </row>
    <row r="30" spans="1:6" ht="19.5" customHeight="1">
      <c r="A30" s="40" t="s">
        <v>99</v>
      </c>
      <c r="B30" s="40"/>
      <c r="C30" s="17">
        <v>-214</v>
      </c>
      <c r="D30" s="17">
        <v>0</v>
      </c>
      <c r="E30" s="17">
        <v>-429</v>
      </c>
      <c r="F30" s="17">
        <v>0</v>
      </c>
    </row>
    <row r="31" spans="1:6" ht="19.5" customHeight="1">
      <c r="A31" s="40" t="s">
        <v>25</v>
      </c>
      <c r="B31" s="40"/>
      <c r="C31" s="17">
        <v>731</v>
      </c>
      <c r="D31" s="17">
        <v>731</v>
      </c>
      <c r="E31" s="17">
        <v>1462</v>
      </c>
      <c r="F31" s="17">
        <v>1462</v>
      </c>
    </row>
    <row r="32" spans="1:6" ht="19.5" customHeight="1">
      <c r="A32" s="5"/>
      <c r="B32" s="5" t="s">
        <v>134</v>
      </c>
      <c r="C32" s="6"/>
      <c r="D32" s="6"/>
      <c r="E32" s="6"/>
      <c r="F32" s="6"/>
    </row>
    <row r="33" spans="1:6" s="3" customFormat="1" ht="19.5" customHeight="1">
      <c r="A33" s="1" t="s">
        <v>4</v>
      </c>
      <c r="B33" s="1"/>
      <c r="C33" s="14">
        <f>SUM(C26:C31)</f>
        <v>25750</v>
      </c>
      <c r="D33" s="14">
        <f>SUM(D26:D31)</f>
        <v>37343</v>
      </c>
      <c r="E33" s="14">
        <f>SUM(E26:E31)</f>
        <v>54605</v>
      </c>
      <c r="F33" s="14">
        <f>SUM(F26:F31)</f>
        <v>63517</v>
      </c>
    </row>
    <row r="34" spans="1:6" ht="19.5" customHeight="1">
      <c r="A34" s="5" t="s">
        <v>45</v>
      </c>
      <c r="B34" s="5"/>
      <c r="C34" s="20">
        <v>-5149</v>
      </c>
      <c r="D34" s="20">
        <v>-10732</v>
      </c>
      <c r="E34" s="20">
        <f>-10693-123</f>
        <v>-10816</v>
      </c>
      <c r="F34" s="20">
        <v>-14240</v>
      </c>
    </row>
    <row r="35" spans="1:6" s="3" customFormat="1" ht="19.5" customHeight="1">
      <c r="A35" s="1" t="s">
        <v>5</v>
      </c>
      <c r="B35" s="1"/>
      <c r="C35" s="14">
        <f>SUM(C33:C34)</f>
        <v>20601</v>
      </c>
      <c r="D35" s="14">
        <f>SUM(D33:D34)</f>
        <v>26611</v>
      </c>
      <c r="E35" s="14">
        <f>SUM(E33:E34)</f>
        <v>43789</v>
      </c>
      <c r="F35" s="14">
        <f>SUM(F33:F34)</f>
        <v>49277</v>
      </c>
    </row>
    <row r="36" spans="1:6" ht="19.5" customHeight="1">
      <c r="A36" s="40" t="s">
        <v>37</v>
      </c>
      <c r="B36" s="40"/>
      <c r="C36" s="17">
        <v>-29</v>
      </c>
      <c r="D36" s="17">
        <v>4</v>
      </c>
      <c r="E36" s="17">
        <v>-148</v>
      </c>
      <c r="F36" s="17">
        <v>-43</v>
      </c>
    </row>
    <row r="37" spans="1:6" s="3" customFormat="1" ht="19.5" customHeight="1" thickBot="1">
      <c r="A37" s="41" t="s">
        <v>6</v>
      </c>
      <c r="B37" s="41"/>
      <c r="C37" s="42">
        <f>SUM(C35:C36)</f>
        <v>20572</v>
      </c>
      <c r="D37" s="42">
        <f>SUM(D35:D36)</f>
        <v>26615</v>
      </c>
      <c r="E37" s="42">
        <f>SUM(E35:E36)</f>
        <v>43641</v>
      </c>
      <c r="F37" s="42">
        <f>SUM(F35:F36)</f>
        <v>49234</v>
      </c>
    </row>
    <row r="38" spans="3:6" ht="19.5" customHeight="1" thickTop="1">
      <c r="C38" s="14"/>
      <c r="D38" s="14"/>
      <c r="E38" s="14"/>
      <c r="F38" s="56"/>
    </row>
    <row r="39" spans="1:6" ht="19.5" customHeight="1" thickBot="1">
      <c r="A39" s="43" t="s">
        <v>7</v>
      </c>
      <c r="B39" s="43"/>
      <c r="C39" s="44">
        <v>11.85</v>
      </c>
      <c r="D39" s="44">
        <v>15.43</v>
      </c>
      <c r="E39" s="44">
        <v>25.13</v>
      </c>
      <c r="F39" s="44">
        <v>28.68</v>
      </c>
    </row>
    <row r="40" spans="1:6" ht="19.5" customHeight="1" thickTop="1">
      <c r="A40" s="40"/>
      <c r="B40" s="40"/>
      <c r="C40" s="45"/>
      <c r="D40" s="45"/>
      <c r="E40" s="45"/>
      <c r="F40" s="45"/>
    </row>
    <row r="41" spans="1:6" ht="19.5" customHeight="1" thickBot="1">
      <c r="A41" s="43" t="s">
        <v>8</v>
      </c>
      <c r="B41" s="43"/>
      <c r="C41" s="44">
        <v>11.75</v>
      </c>
      <c r="D41" s="44">
        <v>15.19</v>
      </c>
      <c r="E41" s="46">
        <v>24.93</v>
      </c>
      <c r="F41" s="46">
        <v>28.24</v>
      </c>
    </row>
    <row r="42" spans="1:6" ht="19.5" customHeight="1" thickTop="1">
      <c r="A42" s="40"/>
      <c r="B42" s="40"/>
      <c r="C42" s="47"/>
      <c r="D42" s="47"/>
      <c r="E42" s="48"/>
      <c r="F42" s="48"/>
    </row>
    <row r="43" spans="1:6" ht="19.5" customHeight="1">
      <c r="A43" s="40"/>
      <c r="B43" s="40"/>
      <c r="C43" s="47"/>
      <c r="D43" s="47"/>
      <c r="E43" s="48"/>
      <c r="F43" s="48"/>
    </row>
    <row r="44" spans="1:6" ht="19.5" customHeight="1">
      <c r="A44" s="40"/>
      <c r="B44" s="40"/>
      <c r="C44" s="47"/>
      <c r="D44" s="47"/>
      <c r="E44" s="48"/>
      <c r="F44" s="48"/>
    </row>
    <row r="45" spans="1:6" ht="19.5" customHeight="1">
      <c r="A45" s="40"/>
      <c r="B45" s="40"/>
      <c r="C45" s="47"/>
      <c r="D45" s="47"/>
      <c r="E45" s="48"/>
      <c r="F45" s="48"/>
    </row>
    <row r="46" spans="1:6" ht="19.5" customHeight="1">
      <c r="A46" s="40"/>
      <c r="B46" s="40"/>
      <c r="C46" s="47"/>
      <c r="D46" s="47"/>
      <c r="E46" s="48"/>
      <c r="F46" s="48"/>
    </row>
    <row r="47" spans="1:6" ht="19.5" customHeight="1">
      <c r="A47" s="40"/>
      <c r="B47" s="40"/>
      <c r="C47" s="47"/>
      <c r="D47" s="47"/>
      <c r="E47" s="48"/>
      <c r="F47" s="48"/>
    </row>
    <row r="48" spans="1:6" ht="19.5" customHeight="1">
      <c r="A48" s="40"/>
      <c r="B48" s="40"/>
      <c r="C48" s="47"/>
      <c r="D48" s="47"/>
      <c r="E48" s="48"/>
      <c r="F48" s="48"/>
    </row>
    <row r="50" spans="1:6" ht="24.75" customHeight="1">
      <c r="A50" s="63" t="s">
        <v>81</v>
      </c>
      <c r="B50" s="64"/>
      <c r="C50" s="64"/>
      <c r="D50" s="64"/>
      <c r="E50" s="64"/>
      <c r="F50" s="64"/>
    </row>
  </sheetData>
  <mergeCells count="3">
    <mergeCell ref="A50:F50"/>
    <mergeCell ref="E10:F10"/>
    <mergeCell ref="C10:D10"/>
  </mergeCells>
  <printOptions/>
  <pageMargins left="0.77" right="0.88" top="0.15" bottom="0.15" header="0.15" footer="0.19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workbookViewId="0" topLeftCell="A64">
      <selection activeCell="C78" sqref="C78"/>
    </sheetView>
  </sheetViews>
  <sheetFormatPr defaultColWidth="9.140625" defaultRowHeight="12.75"/>
  <cols>
    <col min="1" max="1" width="2.00390625" style="4" customWidth="1"/>
    <col min="2" max="2" width="28.8515625" style="4" customWidth="1"/>
    <col min="3" max="3" width="13.7109375" style="2" customWidth="1"/>
    <col min="4" max="4" width="11.57421875" style="2" customWidth="1"/>
    <col min="5" max="7" width="13.7109375" style="2" customWidth="1"/>
    <col min="8" max="16384" width="9.140625" style="2" customWidth="1"/>
  </cols>
  <sheetData>
    <row r="2" spans="1:2" ht="12.75">
      <c r="A2" s="1" t="s">
        <v>42</v>
      </c>
      <c r="B2" s="2"/>
    </row>
    <row r="4" ht="12.75">
      <c r="A4" s="1" t="s">
        <v>48</v>
      </c>
    </row>
    <row r="6" spans="1:2" ht="12.75">
      <c r="A6" s="1" t="s">
        <v>49</v>
      </c>
      <c r="B6" s="1"/>
    </row>
    <row r="7" spans="1:2" s="3" customFormat="1" ht="12.75">
      <c r="A7" s="3" t="s">
        <v>120</v>
      </c>
      <c r="B7" s="1"/>
    </row>
    <row r="8" spans="1:7" ht="12.75">
      <c r="A8" s="5"/>
      <c r="B8" s="5"/>
      <c r="C8" s="6"/>
      <c r="D8" s="6"/>
      <c r="E8" s="6"/>
      <c r="F8" s="6"/>
      <c r="G8" s="6"/>
    </row>
    <row r="9" spans="1:7" s="3" customFormat="1" ht="25.5" customHeight="1">
      <c r="A9" s="1"/>
      <c r="B9" s="1"/>
      <c r="C9" s="50"/>
      <c r="D9" s="65" t="s">
        <v>109</v>
      </c>
      <c r="E9" s="65"/>
      <c r="F9" s="50" t="s">
        <v>50</v>
      </c>
      <c r="G9" s="52"/>
    </row>
    <row r="10" spans="1:7" s="3" customFormat="1" ht="12.75" customHeight="1">
      <c r="A10" s="1"/>
      <c r="B10" s="1"/>
      <c r="C10" s="51" t="s">
        <v>51</v>
      </c>
      <c r="D10" s="51" t="s">
        <v>107</v>
      </c>
      <c r="E10" s="51" t="s">
        <v>51</v>
      </c>
      <c r="F10" s="51" t="s">
        <v>52</v>
      </c>
      <c r="G10" s="51"/>
    </row>
    <row r="11" spans="1:7" s="3" customFormat="1" ht="12.75">
      <c r="A11" s="1"/>
      <c r="B11" s="1"/>
      <c r="C11" s="51" t="s">
        <v>53</v>
      </c>
      <c r="D11" s="51" t="s">
        <v>108</v>
      </c>
      <c r="E11" s="51" t="s">
        <v>54</v>
      </c>
      <c r="F11" s="51" t="s">
        <v>55</v>
      </c>
      <c r="G11" s="51" t="s">
        <v>56</v>
      </c>
    </row>
    <row r="12" spans="1:7" s="3" customFormat="1" ht="13.5" thickBot="1">
      <c r="A12" s="53"/>
      <c r="B12" s="53"/>
      <c r="C12" s="12" t="s">
        <v>1</v>
      </c>
      <c r="D12" s="12" t="s">
        <v>1</v>
      </c>
      <c r="E12" s="12" t="s">
        <v>1</v>
      </c>
      <c r="F12" s="12" t="s">
        <v>1</v>
      </c>
      <c r="G12" s="12" t="s">
        <v>1</v>
      </c>
    </row>
    <row r="16" spans="1:7" ht="12.75">
      <c r="A16" s="1" t="s">
        <v>106</v>
      </c>
      <c r="C16" s="14">
        <v>173648</v>
      </c>
      <c r="D16" s="14">
        <v>0</v>
      </c>
      <c r="E16" s="14">
        <v>64972</v>
      </c>
      <c r="F16" s="14">
        <v>255496</v>
      </c>
      <c r="G16" s="14">
        <f>SUM(C16:F16)</f>
        <v>494116</v>
      </c>
    </row>
    <row r="17" spans="3:7" ht="12.75">
      <c r="C17" s="14"/>
      <c r="D17" s="14"/>
      <c r="E17" s="14"/>
      <c r="F17" s="14"/>
      <c r="G17" s="14"/>
    </row>
    <row r="18" spans="1:7" ht="12.75">
      <c r="A18" s="4" t="s">
        <v>83</v>
      </c>
      <c r="C18" s="14">
        <v>638</v>
      </c>
      <c r="D18" s="14">
        <v>0</v>
      </c>
      <c r="E18" s="14">
        <v>1387</v>
      </c>
      <c r="F18" s="14">
        <v>0</v>
      </c>
      <c r="G18" s="14">
        <f>SUM(C18:F18)</f>
        <v>2025</v>
      </c>
    </row>
    <row r="19" spans="1:7" ht="12.75">
      <c r="A19" s="4" t="s">
        <v>110</v>
      </c>
      <c r="C19" s="14">
        <v>0</v>
      </c>
      <c r="D19" s="14">
        <v>-3240</v>
      </c>
      <c r="E19" s="14">
        <v>0</v>
      </c>
      <c r="F19" s="14">
        <v>0</v>
      </c>
      <c r="G19" s="14">
        <f>SUM(C19:F19)</f>
        <v>-3240</v>
      </c>
    </row>
    <row r="20" spans="1:7" ht="12.75">
      <c r="A20" s="4" t="s">
        <v>6</v>
      </c>
      <c r="C20" s="14">
        <v>0</v>
      </c>
      <c r="D20" s="14">
        <v>0</v>
      </c>
      <c r="E20" s="14">
        <v>0</v>
      </c>
      <c r="F20" s="14">
        <v>43641</v>
      </c>
      <c r="G20" s="14">
        <f>SUM(C20:F20)</f>
        <v>43641</v>
      </c>
    </row>
    <row r="21" spans="1:7" ht="12.75">
      <c r="A21" s="4" t="s">
        <v>124</v>
      </c>
      <c r="C21" s="14">
        <v>0</v>
      </c>
      <c r="D21" s="14">
        <v>0</v>
      </c>
      <c r="E21" s="14">
        <v>0</v>
      </c>
      <c r="F21" s="14">
        <v>-18774</v>
      </c>
      <c r="G21" s="14">
        <f>SUM(C21:F21)</f>
        <v>-18774</v>
      </c>
    </row>
    <row r="22" spans="3:7" ht="12.75">
      <c r="C22" s="14"/>
      <c r="D22" s="14"/>
      <c r="E22" s="14"/>
      <c r="F22" s="14"/>
      <c r="G22" s="14"/>
    </row>
    <row r="23" spans="1:7" ht="20.25" customHeight="1" thickBot="1">
      <c r="A23" s="54" t="s">
        <v>125</v>
      </c>
      <c r="B23" s="33"/>
      <c r="C23" s="35">
        <f>SUM(C16:C22)</f>
        <v>174286</v>
      </c>
      <c r="D23" s="35">
        <f>SUM(D16:D22)</f>
        <v>-3240</v>
      </c>
      <c r="E23" s="35">
        <f>SUM(E16:E22)</f>
        <v>66359</v>
      </c>
      <c r="F23" s="35">
        <f>SUM(F16:F22)</f>
        <v>280363</v>
      </c>
      <c r="G23" s="35">
        <f>SUM(G16:G22)</f>
        <v>517768</v>
      </c>
    </row>
    <row r="24" spans="3:7" ht="12.75">
      <c r="C24" s="14"/>
      <c r="D24" s="14"/>
      <c r="E24" s="14"/>
      <c r="F24" s="14"/>
      <c r="G24" s="14"/>
    </row>
    <row r="25" spans="3:7" ht="12" customHeight="1">
      <c r="C25" s="14"/>
      <c r="D25" s="14"/>
      <c r="E25" s="14"/>
      <c r="F25" s="14"/>
      <c r="G25" s="14"/>
    </row>
    <row r="26" spans="1:7" ht="12.75">
      <c r="A26" s="1" t="s">
        <v>82</v>
      </c>
      <c r="B26" s="1"/>
      <c r="C26" s="14">
        <v>170169</v>
      </c>
      <c r="D26" s="14">
        <v>0</v>
      </c>
      <c r="E26" s="14">
        <v>57430</v>
      </c>
      <c r="F26" s="14">
        <v>201909</v>
      </c>
      <c r="G26" s="14">
        <f>SUM(C26:F26)</f>
        <v>429508</v>
      </c>
    </row>
    <row r="27" spans="3:7" ht="12.75">
      <c r="C27" s="14"/>
      <c r="D27" s="14"/>
      <c r="E27" s="14"/>
      <c r="F27" s="14"/>
      <c r="G27" s="14"/>
    </row>
    <row r="28" spans="1:7" ht="12.75">
      <c r="A28" s="4" t="s">
        <v>83</v>
      </c>
      <c r="B28" s="57"/>
      <c r="C28" s="17">
        <v>2532</v>
      </c>
      <c r="D28" s="17">
        <v>0</v>
      </c>
      <c r="E28" s="17">
        <v>5499</v>
      </c>
      <c r="F28" s="17">
        <v>0</v>
      </c>
      <c r="G28" s="14">
        <f>SUM(C28:F28)</f>
        <v>8031</v>
      </c>
    </row>
    <row r="29" spans="1:7" ht="12.75">
      <c r="A29" s="4" t="s">
        <v>6</v>
      </c>
      <c r="B29" s="57"/>
      <c r="C29" s="17">
        <v>0</v>
      </c>
      <c r="D29" s="17">
        <v>0</v>
      </c>
      <c r="E29" s="17">
        <v>0</v>
      </c>
      <c r="F29" s="17">
        <v>49234</v>
      </c>
      <c r="G29" s="14">
        <f>SUM(C29:F29)</f>
        <v>49234</v>
      </c>
    </row>
    <row r="30" spans="1:7" ht="12.75">
      <c r="A30" s="4" t="s">
        <v>124</v>
      </c>
      <c r="B30" s="57"/>
      <c r="C30" s="17">
        <v>0</v>
      </c>
      <c r="D30" s="17">
        <v>0</v>
      </c>
      <c r="E30" s="17">
        <v>0</v>
      </c>
      <c r="F30" s="17">
        <v>-12434</v>
      </c>
      <c r="G30" s="14">
        <f>SUM(C30:F30)</f>
        <v>-12434</v>
      </c>
    </row>
    <row r="31" spans="3:7" ht="12.75">
      <c r="C31" s="14"/>
      <c r="D31" s="14"/>
      <c r="E31" s="14"/>
      <c r="F31" s="14"/>
      <c r="G31" s="14"/>
    </row>
    <row r="32" spans="1:7" ht="13.5" thickBot="1">
      <c r="A32" s="54" t="s">
        <v>123</v>
      </c>
      <c r="B32" s="33"/>
      <c r="C32" s="35">
        <f>SUM(C26:C30)</f>
        <v>172701</v>
      </c>
      <c r="D32" s="35">
        <f>SUM(D26:D30)</f>
        <v>0</v>
      </c>
      <c r="E32" s="35">
        <f>SUM(E26:E30)</f>
        <v>62929</v>
      </c>
      <c r="F32" s="35">
        <f>SUM(F26:F30)</f>
        <v>238709</v>
      </c>
      <c r="G32" s="35">
        <f>SUM(G26:G30)</f>
        <v>474339</v>
      </c>
    </row>
    <row r="34" ht="12.75">
      <c r="F34" s="14"/>
    </row>
    <row r="35" ht="12.75">
      <c r="F35" s="14"/>
    </row>
    <row r="36" ht="12.75">
      <c r="F36" s="14"/>
    </row>
    <row r="37" ht="12.75">
      <c r="F37" s="14"/>
    </row>
    <row r="38" ht="12.75">
      <c r="F38" s="14"/>
    </row>
    <row r="39" ht="12.75">
      <c r="F39" s="14"/>
    </row>
    <row r="40" ht="12.75">
      <c r="F40" s="14"/>
    </row>
    <row r="41" ht="12.75">
      <c r="F41" s="14"/>
    </row>
    <row r="42" ht="12.75">
      <c r="F42" s="14"/>
    </row>
    <row r="43" ht="12.75">
      <c r="F43" s="14"/>
    </row>
    <row r="44" ht="12.75">
      <c r="F44" s="14"/>
    </row>
    <row r="45" ht="12.75">
      <c r="F45" s="14"/>
    </row>
    <row r="46" ht="12.75">
      <c r="F46" s="14"/>
    </row>
    <row r="47" ht="12.75">
      <c r="F47" s="14"/>
    </row>
    <row r="48" ht="12.75">
      <c r="F48" s="14"/>
    </row>
    <row r="49" ht="12.75"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ht="12.75">
      <c r="F54" s="14"/>
    </row>
    <row r="55" ht="12.75">
      <c r="F55" s="14"/>
    </row>
    <row r="56" ht="12.75">
      <c r="F56" s="14"/>
    </row>
    <row r="57" ht="12.75">
      <c r="F57" s="14"/>
    </row>
    <row r="59" spans="1:7" ht="24.75" customHeight="1">
      <c r="A59" s="63" t="s">
        <v>81</v>
      </c>
      <c r="B59" s="64"/>
      <c r="C59" s="64"/>
      <c r="D59" s="64"/>
      <c r="E59" s="64"/>
      <c r="F59" s="64"/>
      <c r="G59" s="64"/>
    </row>
  </sheetData>
  <mergeCells count="2">
    <mergeCell ref="A59:G59"/>
    <mergeCell ref="D9:E9"/>
  </mergeCells>
  <printOptions/>
  <pageMargins left="0.48" right="0.36" top="0.15" bottom="0.15" header="0.5" footer="0.18"/>
  <pageSetup horizontalDpi="600" verticalDpi="600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63"/>
  <sheetViews>
    <sheetView tabSelected="1" workbookViewId="0" topLeftCell="A1">
      <selection activeCell="G58" sqref="G58"/>
    </sheetView>
  </sheetViews>
  <sheetFormatPr defaultColWidth="9.140625" defaultRowHeight="12.75"/>
  <cols>
    <col min="1" max="1" width="2.57421875" style="2" customWidth="1"/>
    <col min="2" max="2" width="48.421875" style="2" customWidth="1"/>
    <col min="3" max="3" width="7.00390625" style="2" customWidth="1"/>
    <col min="4" max="4" width="11.7109375" style="2" customWidth="1"/>
    <col min="5" max="5" width="7.421875" style="2" customWidth="1"/>
    <col min="6" max="6" width="0" style="2" hidden="1" customWidth="1"/>
    <col min="7" max="16384" width="9.140625" style="2" customWidth="1"/>
  </cols>
  <sheetData>
    <row r="2" ht="12.75">
      <c r="A2" s="1" t="s">
        <v>42</v>
      </c>
    </row>
    <row r="4" ht="12.75">
      <c r="A4" s="3" t="s">
        <v>43</v>
      </c>
    </row>
    <row r="5" ht="9" customHeight="1"/>
    <row r="6" ht="12.75">
      <c r="A6" s="3" t="s">
        <v>57</v>
      </c>
    </row>
    <row r="7" ht="12.75">
      <c r="A7" s="3" t="s">
        <v>120</v>
      </c>
    </row>
    <row r="8" spans="4:7" ht="12.75">
      <c r="D8" s="8" t="s">
        <v>119</v>
      </c>
      <c r="F8" s="8" t="s">
        <v>58</v>
      </c>
      <c r="G8" s="8" t="s">
        <v>126</v>
      </c>
    </row>
    <row r="9" spans="4:7" ht="12.75">
      <c r="D9" s="51" t="s">
        <v>1</v>
      </c>
      <c r="F9" s="51" t="s">
        <v>1</v>
      </c>
      <c r="G9" s="51" t="s">
        <v>1</v>
      </c>
    </row>
    <row r="10" ht="12.75">
      <c r="A10" s="3" t="s">
        <v>59</v>
      </c>
    </row>
    <row r="11" spans="1:7" ht="12.75">
      <c r="A11" s="2" t="s">
        <v>60</v>
      </c>
      <c r="D11" s="14">
        <v>54605</v>
      </c>
      <c r="F11" s="14"/>
      <c r="G11" s="14">
        <v>63517</v>
      </c>
    </row>
    <row r="12" spans="1:7" ht="12.75">
      <c r="A12" s="2" t="s">
        <v>61</v>
      </c>
      <c r="D12" s="14"/>
      <c r="F12" s="14"/>
      <c r="G12" s="14"/>
    </row>
    <row r="13" spans="2:7" ht="12.75">
      <c r="B13" s="2" t="s">
        <v>62</v>
      </c>
      <c r="D13" s="14">
        <v>712</v>
      </c>
      <c r="F13" s="14"/>
      <c r="G13" s="14">
        <v>460</v>
      </c>
    </row>
    <row r="14" spans="2:7" ht="12" customHeight="1">
      <c r="B14" s="2" t="s">
        <v>85</v>
      </c>
      <c r="D14" s="14">
        <v>3100</v>
      </c>
      <c r="F14" s="14"/>
      <c r="G14" s="14">
        <v>3100</v>
      </c>
    </row>
    <row r="15" spans="2:7" ht="12" customHeight="1">
      <c r="B15" s="2" t="s">
        <v>89</v>
      </c>
      <c r="D15" s="14">
        <v>0</v>
      </c>
      <c r="F15" s="14"/>
      <c r="G15" s="14">
        <v>2</v>
      </c>
    </row>
    <row r="16" spans="2:7" ht="12.75">
      <c r="B16" s="2" t="s">
        <v>63</v>
      </c>
      <c r="D16" s="14">
        <v>11914</v>
      </c>
      <c r="F16" s="14"/>
      <c r="G16" s="14">
        <v>11025</v>
      </c>
    </row>
    <row r="17" spans="2:7" ht="12.75">
      <c r="B17" s="2" t="s">
        <v>65</v>
      </c>
      <c r="D17" s="17">
        <v>-107</v>
      </c>
      <c r="E17" s="7"/>
      <c r="F17" s="17"/>
      <c r="G17" s="17">
        <v>-121</v>
      </c>
    </row>
    <row r="18" spans="2:7" ht="12.75">
      <c r="B18" s="2" t="s">
        <v>36</v>
      </c>
      <c r="D18" s="14">
        <v>856</v>
      </c>
      <c r="F18" s="14"/>
      <c r="G18" s="14">
        <v>915</v>
      </c>
    </row>
    <row r="19" spans="2:7" ht="12.75">
      <c r="B19" s="2" t="s">
        <v>64</v>
      </c>
      <c r="D19" s="14">
        <v>-1351</v>
      </c>
      <c r="F19" s="14"/>
      <c r="G19" s="14">
        <v>-1002</v>
      </c>
    </row>
    <row r="20" spans="2:7" ht="12.75">
      <c r="B20" s="2" t="s">
        <v>113</v>
      </c>
      <c r="D20" s="14">
        <v>-539</v>
      </c>
      <c r="F20" s="14"/>
      <c r="G20" s="14">
        <v>-103</v>
      </c>
    </row>
    <row r="21" spans="2:7" ht="12.75">
      <c r="B21" s="2" t="s">
        <v>87</v>
      </c>
      <c r="D21" s="14">
        <v>1</v>
      </c>
      <c r="F21" s="14"/>
      <c r="G21" s="14">
        <v>7</v>
      </c>
    </row>
    <row r="22" spans="2:7" ht="12.75">
      <c r="B22" s="2" t="s">
        <v>88</v>
      </c>
      <c r="D22" s="14">
        <v>0</v>
      </c>
      <c r="F22" s="14"/>
      <c r="G22" s="14">
        <v>-638</v>
      </c>
    </row>
    <row r="23" spans="2:7" ht="12.75">
      <c r="B23" s="2" t="s">
        <v>86</v>
      </c>
      <c r="D23" s="17">
        <v>592</v>
      </c>
      <c r="E23" s="7"/>
      <c r="F23" s="17"/>
      <c r="G23" s="17">
        <v>635</v>
      </c>
    </row>
    <row r="24" spans="2:7" ht="12.75">
      <c r="B24" s="2" t="s">
        <v>99</v>
      </c>
      <c r="D24" s="17">
        <v>429</v>
      </c>
      <c r="E24" s="7"/>
      <c r="F24" s="17"/>
      <c r="G24" s="17">
        <v>0</v>
      </c>
    </row>
    <row r="25" spans="2:7" ht="12.75">
      <c r="B25" s="2" t="s">
        <v>130</v>
      </c>
      <c r="D25" s="17">
        <v>-1462</v>
      </c>
      <c r="E25" s="7"/>
      <c r="F25" s="17"/>
      <c r="G25" s="17">
        <v>-1462</v>
      </c>
    </row>
    <row r="26" spans="2:7" ht="12.75">
      <c r="B26" s="2" t="s">
        <v>122</v>
      </c>
      <c r="D26" s="20">
        <v>-369</v>
      </c>
      <c r="F26" s="20"/>
      <c r="G26" s="20">
        <v>0</v>
      </c>
    </row>
    <row r="27" spans="1:7" ht="12.75">
      <c r="A27" s="2" t="s">
        <v>66</v>
      </c>
      <c r="D27" s="14">
        <f>SUM(D11:D26)</f>
        <v>68381</v>
      </c>
      <c r="F27" s="14">
        <f>SUM(F11:F26)</f>
        <v>0</v>
      </c>
      <c r="G27" s="14">
        <f>SUM(G11:G26)</f>
        <v>76335</v>
      </c>
    </row>
    <row r="28" spans="4:7" ht="8.25" customHeight="1">
      <c r="D28" s="14"/>
      <c r="F28" s="14"/>
      <c r="G28" s="14"/>
    </row>
    <row r="29" spans="1:7" ht="12.75">
      <c r="A29" s="2" t="s">
        <v>67</v>
      </c>
      <c r="D29" s="14"/>
      <c r="F29" s="14"/>
      <c r="G29" s="14"/>
    </row>
    <row r="30" spans="2:7" ht="12.75">
      <c r="B30" s="2" t="s">
        <v>14</v>
      </c>
      <c r="D30" s="14">
        <v>-2071</v>
      </c>
      <c r="F30" s="14">
        <v>6249</v>
      </c>
      <c r="G30" s="14">
        <v>-10353</v>
      </c>
    </row>
    <row r="31" spans="2:7" ht="12.75">
      <c r="B31" s="2" t="s">
        <v>13</v>
      </c>
      <c r="D31" s="14">
        <v>-7147</v>
      </c>
      <c r="F31" s="14">
        <v>-6246</v>
      </c>
      <c r="G31" s="14">
        <v>9396</v>
      </c>
    </row>
    <row r="32" spans="2:7" ht="12.75">
      <c r="B32" s="2" t="s">
        <v>11</v>
      </c>
      <c r="D32" s="20">
        <v>13233</v>
      </c>
      <c r="F32" s="20">
        <v>-770</v>
      </c>
      <c r="G32" s="20">
        <v>6804</v>
      </c>
    </row>
    <row r="33" spans="1:7" ht="12.75">
      <c r="A33" s="2" t="s">
        <v>68</v>
      </c>
      <c r="D33" s="14">
        <f>SUM(D27:D32)</f>
        <v>72396</v>
      </c>
      <c r="F33" s="14">
        <f>SUM(F27:F32)</f>
        <v>-767</v>
      </c>
      <c r="G33" s="14">
        <f>SUM(G27:G32)</f>
        <v>82182</v>
      </c>
    </row>
    <row r="34" spans="2:7" ht="12.75">
      <c r="B34" s="2" t="s">
        <v>69</v>
      </c>
      <c r="D34" s="14">
        <v>-520</v>
      </c>
      <c r="F34" s="14">
        <v>-524</v>
      </c>
      <c r="G34" s="14">
        <v>-237</v>
      </c>
    </row>
    <row r="35" spans="2:7" ht="12.75">
      <c r="B35" s="2" t="s">
        <v>70</v>
      </c>
      <c r="D35" s="14">
        <v>-12013</v>
      </c>
      <c r="F35" s="14">
        <v>-11108</v>
      </c>
      <c r="G35" s="14">
        <v>-7160</v>
      </c>
    </row>
    <row r="36" spans="2:7" ht="12.75">
      <c r="B36" s="2" t="s">
        <v>111</v>
      </c>
      <c r="D36" s="2">
        <v>311</v>
      </c>
      <c r="G36" s="62">
        <v>2316</v>
      </c>
    </row>
    <row r="37" spans="1:7" ht="12.75">
      <c r="A37" s="2" t="s">
        <v>79</v>
      </c>
      <c r="D37" s="32">
        <f>SUM(D33:D36)</f>
        <v>60174</v>
      </c>
      <c r="F37" s="32">
        <f>SUM(F33:F35)</f>
        <v>-12399</v>
      </c>
      <c r="G37" s="32">
        <f>SUM(G33:G36)</f>
        <v>77101</v>
      </c>
    </row>
    <row r="38" spans="4:7" ht="9.75" customHeight="1">
      <c r="D38" s="14"/>
      <c r="F38" s="14"/>
      <c r="G38" s="14"/>
    </row>
    <row r="39" spans="1:7" ht="12.75">
      <c r="A39" s="3" t="s">
        <v>71</v>
      </c>
      <c r="D39" s="14"/>
      <c r="F39" s="14"/>
      <c r="G39" s="14"/>
    </row>
    <row r="40" spans="2:7" ht="12" customHeight="1">
      <c r="B40" s="2" t="s">
        <v>131</v>
      </c>
      <c r="D40" s="14">
        <v>-164</v>
      </c>
      <c r="F40" s="14"/>
      <c r="G40" s="14">
        <v>0</v>
      </c>
    </row>
    <row r="41" spans="2:7" ht="12" customHeight="1">
      <c r="B41" s="2" t="s">
        <v>112</v>
      </c>
      <c r="D41" s="14">
        <v>-3240</v>
      </c>
      <c r="F41" s="14"/>
      <c r="G41" s="14">
        <v>0</v>
      </c>
    </row>
    <row r="42" spans="2:7" ht="12" customHeight="1">
      <c r="B42" s="2" t="s">
        <v>115</v>
      </c>
      <c r="D42" s="14">
        <v>0</v>
      </c>
      <c r="F42" s="14"/>
      <c r="G42" s="14">
        <v>900</v>
      </c>
    </row>
    <row r="43" spans="2:7" ht="12.75">
      <c r="B43" s="2" t="s">
        <v>72</v>
      </c>
      <c r="D43" s="14">
        <v>-9030</v>
      </c>
      <c r="F43" s="14">
        <v>-24197</v>
      </c>
      <c r="G43" s="14">
        <v>-12456</v>
      </c>
    </row>
    <row r="44" spans="2:7" ht="12.75">
      <c r="B44" s="2" t="s">
        <v>116</v>
      </c>
      <c r="D44" s="14">
        <v>-59</v>
      </c>
      <c r="F44" s="14">
        <v>-56</v>
      </c>
      <c r="G44" s="14">
        <v>-55</v>
      </c>
    </row>
    <row r="45" spans="2:7" ht="12.75">
      <c r="B45" s="2" t="s">
        <v>73</v>
      </c>
      <c r="D45" s="14">
        <v>543</v>
      </c>
      <c r="F45" s="14"/>
      <c r="G45" s="14">
        <v>212</v>
      </c>
    </row>
    <row r="46" spans="2:7" ht="12.75">
      <c r="B46" s="2" t="s">
        <v>74</v>
      </c>
      <c r="D46" s="14">
        <v>-18512</v>
      </c>
      <c r="F46" s="14">
        <v>-7055</v>
      </c>
      <c r="G46" s="14">
        <v>-11053</v>
      </c>
    </row>
    <row r="47" spans="2:7" ht="12.75">
      <c r="B47" s="2" t="s">
        <v>75</v>
      </c>
      <c r="D47" s="14">
        <v>1369</v>
      </c>
      <c r="F47" s="14">
        <v>3172</v>
      </c>
      <c r="G47" s="14">
        <v>1002</v>
      </c>
    </row>
    <row r="48" spans="2:7" ht="12.75">
      <c r="B48" s="2" t="s">
        <v>76</v>
      </c>
      <c r="D48" s="14">
        <v>107</v>
      </c>
      <c r="F48" s="14">
        <v>85</v>
      </c>
      <c r="G48" s="14">
        <v>121</v>
      </c>
    </row>
    <row r="49" spans="1:7" ht="12.75">
      <c r="A49" s="2" t="s">
        <v>80</v>
      </c>
      <c r="D49" s="32">
        <f>SUM(D39:D48)</f>
        <v>-28986</v>
      </c>
      <c r="F49" s="32">
        <f>SUM(F39:F48)</f>
        <v>-28051</v>
      </c>
      <c r="G49" s="32">
        <f>SUM(G39:G48)</f>
        <v>-21329</v>
      </c>
    </row>
    <row r="50" spans="4:7" ht="9.75" customHeight="1">
      <c r="D50" s="14"/>
      <c r="F50" s="14"/>
      <c r="G50" s="14"/>
    </row>
    <row r="51" spans="1:7" ht="12.75">
      <c r="A51" s="3" t="s">
        <v>77</v>
      </c>
      <c r="D51" s="14"/>
      <c r="F51" s="14"/>
      <c r="G51" s="14"/>
    </row>
    <row r="52" spans="2:7" ht="12.75" customHeight="1">
      <c r="B52" s="2" t="s">
        <v>128</v>
      </c>
      <c r="D52" s="14">
        <v>2025</v>
      </c>
      <c r="F52" s="14">
        <v>0</v>
      </c>
      <c r="G52" s="14">
        <v>8031</v>
      </c>
    </row>
    <row r="53" spans="2:7" ht="12.75">
      <c r="B53" s="2" t="s">
        <v>132</v>
      </c>
      <c r="D53" s="14">
        <v>3372</v>
      </c>
      <c r="F53" s="14">
        <v>4542</v>
      </c>
      <c r="G53" s="14">
        <v>-8518</v>
      </c>
    </row>
    <row r="54" spans="2:7" ht="12.75">
      <c r="B54" s="2" t="s">
        <v>129</v>
      </c>
      <c r="D54" s="14">
        <v>-18774</v>
      </c>
      <c r="F54" s="14"/>
      <c r="G54" s="14">
        <v>-12434</v>
      </c>
    </row>
    <row r="55" spans="2:7" ht="12.75">
      <c r="B55" s="2" t="s">
        <v>117</v>
      </c>
      <c r="D55" s="14">
        <v>-8092</v>
      </c>
      <c r="F55" s="14">
        <v>-7349</v>
      </c>
      <c r="G55" s="14">
        <v>-7526</v>
      </c>
    </row>
    <row r="56" spans="2:7" ht="12" customHeight="1">
      <c r="B56" s="2" t="s">
        <v>78</v>
      </c>
      <c r="D56" s="14">
        <v>-336</v>
      </c>
      <c r="F56" s="14">
        <v>-537</v>
      </c>
      <c r="G56" s="14">
        <v>-678</v>
      </c>
    </row>
    <row r="57" spans="1:7" ht="12.75">
      <c r="A57" s="2" t="s">
        <v>90</v>
      </c>
      <c r="D57" s="32">
        <f>SUM(D52:D56)</f>
        <v>-21805</v>
      </c>
      <c r="F57" s="32">
        <f>SUM(F52:F56)</f>
        <v>-3344</v>
      </c>
      <c r="G57" s="32">
        <f>SUM(G52:G56)</f>
        <v>-21125</v>
      </c>
    </row>
    <row r="58" spans="4:7" ht="9.75" customHeight="1">
      <c r="D58" s="14"/>
      <c r="F58" s="14"/>
      <c r="G58" s="14"/>
    </row>
    <row r="59" spans="1:7" ht="12.75">
      <c r="A59" s="3" t="s">
        <v>114</v>
      </c>
      <c r="D59" s="14">
        <f>+D57+D49+D37</f>
        <v>9383</v>
      </c>
      <c r="F59" s="14">
        <f>+F57+F49+F37</f>
        <v>-43794</v>
      </c>
      <c r="G59" s="14">
        <f>+G57+G49+G37</f>
        <v>34647</v>
      </c>
    </row>
    <row r="60" spans="1:7" ht="12.75">
      <c r="A60" s="3" t="s">
        <v>84</v>
      </c>
      <c r="D60" s="14">
        <v>127096</v>
      </c>
      <c r="F60" s="14">
        <v>103216</v>
      </c>
      <c r="G60" s="14">
        <v>75568</v>
      </c>
    </row>
    <row r="61" spans="1:7" ht="13.5" thickBot="1">
      <c r="A61" s="3" t="s">
        <v>127</v>
      </c>
      <c r="D61" s="42">
        <f>SUM(D59:D60)</f>
        <v>136479</v>
      </c>
      <c r="F61" s="42">
        <f>SUM(F59:F60)</f>
        <v>59422</v>
      </c>
      <c r="G61" s="42">
        <f>SUM(G59:G60)</f>
        <v>110215</v>
      </c>
    </row>
    <row r="62" spans="1:7" ht="5.25" customHeight="1" thickTop="1">
      <c r="A62" s="3"/>
      <c r="D62" s="17"/>
      <c r="F62" s="17"/>
      <c r="G62" s="17"/>
    </row>
    <row r="63" spans="1:8" ht="24.75" customHeight="1">
      <c r="A63" s="63" t="s">
        <v>81</v>
      </c>
      <c r="B63" s="64"/>
      <c r="C63" s="64"/>
      <c r="D63" s="64"/>
      <c r="E63" s="64"/>
      <c r="F63" s="64"/>
      <c r="G63" s="64"/>
      <c r="H63" s="55"/>
    </row>
    <row r="64" ht="7.5" customHeight="1"/>
  </sheetData>
  <mergeCells count="1">
    <mergeCell ref="A63:G63"/>
  </mergeCells>
  <printOptions/>
  <pageMargins left="0.75" right="0.75" top="0.15" bottom="0.15" header="0.15" footer="0.2"/>
  <pageSetup horizontalDpi="600" verticalDpi="600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Ernst &amp; Young</cp:lastModifiedBy>
  <cp:lastPrinted>2005-07-25T01:00:56Z</cp:lastPrinted>
  <dcterms:created xsi:type="dcterms:W3CDTF">1996-10-14T23:33:28Z</dcterms:created>
  <dcterms:modified xsi:type="dcterms:W3CDTF">2005-07-25T10:16:30Z</dcterms:modified>
  <cp:category/>
  <cp:version/>
  <cp:contentType/>
  <cp:contentStatus/>
</cp:coreProperties>
</file>